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 pm\mb budgets\Accounts 2023-24\"/>
    </mc:Choice>
  </mc:AlternateContent>
  <xr:revisionPtr revIDLastSave="0" documentId="13_ncr:1_{DD808A95-D5CB-4A97-B7E7-E89E6FA1D5AA}" xr6:coauthVersionLast="47" xr6:coauthVersionMax="47" xr10:uidLastSave="{00000000-0000-0000-0000-000000000000}"/>
  <bookViews>
    <workbookView xWindow="-110" yWindow="-110" windowWidth="19420" windowHeight="10300" activeTab="2" xr2:uid="{53063100-8F5E-4CA6-8EA1-3E1936D317A0}"/>
  </bookViews>
  <sheets>
    <sheet name="Income" sheetId="1" r:id="rId1"/>
    <sheet name="Expenditure" sheetId="2" r:id="rId2"/>
    <sheet name="Budget - regular" sheetId="3" r:id="rId3"/>
    <sheet name="Budget - Projects" sheetId="5" r:id="rId4"/>
    <sheet name="Budget - income" sheetId="6" r:id="rId5"/>
    <sheet name="Reconciliation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5" l="1"/>
  <c r="T37" i="2"/>
  <c r="L37" i="2"/>
  <c r="E7" i="5"/>
  <c r="G5" i="5" l="1"/>
  <c r="N37" i="2"/>
  <c r="P37" i="2"/>
  <c r="F11" i="1" l="1"/>
  <c r="Q37" i="2"/>
  <c r="I11" i="1" l="1"/>
  <c r="G4" i="6" l="1"/>
  <c r="G5" i="6"/>
  <c r="G6" i="6"/>
  <c r="G3" i="6"/>
  <c r="E15" i="3" l="1"/>
  <c r="E20" i="3" s="1"/>
  <c r="I12" i="3"/>
  <c r="G4" i="5"/>
  <c r="G7" i="5" s="1"/>
  <c r="O37" i="2"/>
  <c r="K6" i="4"/>
  <c r="K17" i="4" s="1"/>
  <c r="G8" i="6" l="1"/>
  <c r="D17" i="4"/>
  <c r="E8" i="6"/>
  <c r="H11" i="1"/>
  <c r="G11" i="1"/>
  <c r="E11" i="1"/>
  <c r="D11" i="1"/>
  <c r="I3" i="3"/>
  <c r="I4" i="3"/>
  <c r="I5" i="3"/>
  <c r="I6" i="3"/>
  <c r="I7" i="3"/>
  <c r="I8" i="3"/>
  <c r="I9" i="3"/>
  <c r="I10" i="3"/>
  <c r="I11" i="3"/>
  <c r="I13" i="3"/>
  <c r="I15" i="3" l="1"/>
  <c r="D7" i="5"/>
  <c r="K37" i="2" l="1"/>
  <c r="J37" i="2"/>
  <c r="M37" i="2"/>
  <c r="I37" i="2"/>
  <c r="H37" i="2"/>
  <c r="G37" i="2"/>
  <c r="F37" i="2"/>
  <c r="C7" i="5" l="1"/>
  <c r="C15" i="3"/>
  <c r="C20" i="3" s="1"/>
  <c r="C8" i="6"/>
</calcChain>
</file>

<file path=xl/sharedStrings.xml><?xml version="1.0" encoding="utf-8"?>
<sst xmlns="http://schemas.openxmlformats.org/spreadsheetml/2006/main" count="152" uniqueCount="82">
  <si>
    <t>Income</t>
  </si>
  <si>
    <t>Expected</t>
  </si>
  <si>
    <t>Received</t>
  </si>
  <si>
    <t>Balance</t>
  </si>
  <si>
    <t>Notes</t>
  </si>
  <si>
    <t>Precept</t>
  </si>
  <si>
    <t>Bank Int</t>
  </si>
  <si>
    <t>VAT</t>
  </si>
  <si>
    <t>Grants</t>
  </si>
  <si>
    <t>TOTAL</t>
  </si>
  <si>
    <t>Date</t>
  </si>
  <si>
    <t>Item</t>
  </si>
  <si>
    <t>Payee</t>
  </si>
  <si>
    <t>Amount</t>
  </si>
  <si>
    <t>Clerk salary</t>
  </si>
  <si>
    <t>Clerk Exp</t>
  </si>
  <si>
    <t>Audit</t>
  </si>
  <si>
    <t>Insurance</t>
  </si>
  <si>
    <t>Subs</t>
  </si>
  <si>
    <t>Payroll</t>
  </si>
  <si>
    <t>Gen Village</t>
  </si>
  <si>
    <t>Received from</t>
  </si>
  <si>
    <t>Budgeted</t>
  </si>
  <si>
    <t>Spent to date</t>
  </si>
  <si>
    <t>Carried fwd</t>
  </si>
  <si>
    <t>Budget 2020/21</t>
  </si>
  <si>
    <t>Reconciliation</t>
  </si>
  <si>
    <t>Accts Book</t>
  </si>
  <si>
    <t>Bank Balances</t>
  </si>
  <si>
    <t>Opening Balance</t>
  </si>
  <si>
    <t>Receipts</t>
  </si>
  <si>
    <t>Payments</t>
  </si>
  <si>
    <t>Unpaid</t>
  </si>
  <si>
    <t>Late credit</t>
  </si>
  <si>
    <t>Clerk salary inc tax</t>
  </si>
  <si>
    <t>Clerk Office exp</t>
  </si>
  <si>
    <t>Other</t>
  </si>
  <si>
    <t>BALANCE</t>
  </si>
  <si>
    <t>Chq</t>
  </si>
  <si>
    <t>Proj Exp</t>
  </si>
  <si>
    <t>Total</t>
  </si>
  <si>
    <t>Donations</t>
  </si>
  <si>
    <t>Ins</t>
  </si>
  <si>
    <t>Projects - reserves</t>
  </si>
  <si>
    <t>CBC</t>
  </si>
  <si>
    <t>Barclays</t>
  </si>
  <si>
    <t>K Barker</t>
  </si>
  <si>
    <t>HMRC</t>
  </si>
  <si>
    <t>Bedfd Est</t>
  </si>
  <si>
    <t>Water</t>
  </si>
  <si>
    <t>Defib</t>
  </si>
  <si>
    <t>Churchyard</t>
  </si>
  <si>
    <t>Anglian Water</t>
  </si>
  <si>
    <t>Bedford Estates</t>
  </si>
  <si>
    <t>Allotments</t>
  </si>
  <si>
    <t>P Horrocks</t>
  </si>
  <si>
    <t>Donation Village Hall</t>
  </si>
  <si>
    <t>Village Maint</t>
  </si>
  <si>
    <t>Budget Income 2021/22</t>
  </si>
  <si>
    <t>Current Account 30639788</t>
  </si>
  <si>
    <t>Savings Account 80639761</t>
  </si>
  <si>
    <t>Salary</t>
  </si>
  <si>
    <t>Expenses</t>
  </si>
  <si>
    <t>Clerks Tax</t>
  </si>
  <si>
    <t>Barbara Osborne</t>
  </si>
  <si>
    <t>Zurich Municipal</t>
  </si>
  <si>
    <t>J Marshall</t>
  </si>
  <si>
    <t>Defibrillator</t>
  </si>
  <si>
    <t>BATPC</t>
  </si>
  <si>
    <t>Membership</t>
  </si>
  <si>
    <t>Water Bill</t>
  </si>
  <si>
    <t>Int Audit</t>
  </si>
  <si>
    <t>Rent</t>
  </si>
  <si>
    <t>Wix plan</t>
  </si>
  <si>
    <t>Wix Domain</t>
  </si>
  <si>
    <t>Chq 747</t>
  </si>
  <si>
    <t>Chq 745</t>
  </si>
  <si>
    <t>Chq 746</t>
  </si>
  <si>
    <t>Other village expenses</t>
  </si>
  <si>
    <t>Budget c/f</t>
  </si>
  <si>
    <t>Less General Exp</t>
  </si>
  <si>
    <t>Reg Exp: water bill and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</si>
</sst>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50D65-2CDA-4BC7-BA93-450417B10D28}">
  <dimension ref="A1:I12"/>
  <sheetViews>
    <sheetView workbookViewId="0">
      <pane ySplit="1" topLeftCell="A2" activePane="bottomLeft" state="frozen"/>
      <selection pane="bottomLeft" activeCell="A7" sqref="A7"/>
    </sheetView>
  </sheetViews>
  <sheetFormatPr defaultRowHeight="14.5" x14ac:dyDescent="0.35"/>
  <cols>
    <col min="1" max="1" width="10.81640625" bestFit="1" customWidth="1"/>
    <col min="2" max="2" width="13.1796875" customWidth="1"/>
    <col min="3" max="3" width="10.54296875" bestFit="1" customWidth="1"/>
    <col min="5" max="5" width="9.54296875" bestFit="1" customWidth="1"/>
    <col min="6" max="6" width="11.453125" customWidth="1"/>
    <col min="9" max="9" width="12.54296875" customWidth="1"/>
  </cols>
  <sheetData>
    <row r="1" spans="1:9" s="1" customFormat="1" x14ac:dyDescent="0.35">
      <c r="A1" s="1" t="s">
        <v>10</v>
      </c>
      <c r="B1" s="1" t="s">
        <v>21</v>
      </c>
      <c r="D1" s="1" t="s">
        <v>13</v>
      </c>
      <c r="E1" s="1" t="s">
        <v>5</v>
      </c>
      <c r="F1" s="1" t="s">
        <v>54</v>
      </c>
      <c r="G1" s="1" t="s">
        <v>6</v>
      </c>
      <c r="H1" s="1" t="s">
        <v>36</v>
      </c>
      <c r="I1" s="1" t="s">
        <v>8</v>
      </c>
    </row>
    <row r="2" spans="1:9" ht="13.5" customHeight="1" x14ac:dyDescent="0.35">
      <c r="A2" s="2">
        <v>45022</v>
      </c>
      <c r="B2" t="s">
        <v>44</v>
      </c>
      <c r="D2" s="3">
        <v>2710</v>
      </c>
      <c r="E2" s="3">
        <v>2710</v>
      </c>
    </row>
    <row r="3" spans="1:9" ht="13.5" customHeight="1" x14ac:dyDescent="0.35">
      <c r="A3" s="2">
        <v>45030</v>
      </c>
      <c r="B3" t="s">
        <v>54</v>
      </c>
      <c r="C3" t="s">
        <v>55</v>
      </c>
      <c r="D3" s="3">
        <v>165</v>
      </c>
      <c r="E3" s="3"/>
      <c r="F3" s="5">
        <v>165</v>
      </c>
    </row>
    <row r="4" spans="1:9" x14ac:dyDescent="0.35">
      <c r="A4" s="2">
        <v>45082</v>
      </c>
      <c r="B4" t="s">
        <v>45</v>
      </c>
      <c r="D4">
        <v>4.87</v>
      </c>
      <c r="F4" s="5"/>
      <c r="G4">
        <v>4.87</v>
      </c>
      <c r="H4" s="3"/>
    </row>
    <row r="5" spans="1:9" x14ac:dyDescent="0.35">
      <c r="A5" s="2">
        <v>45173</v>
      </c>
      <c r="B5" t="s">
        <v>45</v>
      </c>
      <c r="D5">
        <v>6.27</v>
      </c>
      <c r="G5">
        <v>6.27</v>
      </c>
      <c r="I5" s="5"/>
    </row>
    <row r="6" spans="1:9" x14ac:dyDescent="0.35">
      <c r="A6" s="2"/>
      <c r="D6" s="5"/>
      <c r="F6" s="5"/>
      <c r="G6" s="5"/>
    </row>
    <row r="7" spans="1:9" x14ac:dyDescent="0.35">
      <c r="A7" s="2"/>
      <c r="D7" s="3"/>
      <c r="F7" s="5"/>
      <c r="G7" s="5"/>
    </row>
    <row r="8" spans="1:9" x14ac:dyDescent="0.35">
      <c r="A8" s="2"/>
      <c r="D8" s="5"/>
      <c r="F8" s="5"/>
    </row>
    <row r="9" spans="1:9" x14ac:dyDescent="0.35">
      <c r="A9" s="2"/>
      <c r="C9" s="2"/>
      <c r="D9" s="5"/>
    </row>
    <row r="11" spans="1:9" s="1" customFormat="1" x14ac:dyDescent="0.35">
      <c r="A11" s="1" t="s">
        <v>9</v>
      </c>
      <c r="D11" s="6">
        <f t="shared" ref="D11:I11" si="0">SUM(D2:D10)</f>
        <v>2886.14</v>
      </c>
      <c r="E11" s="6">
        <f t="shared" si="0"/>
        <v>2710</v>
      </c>
      <c r="F11" s="6">
        <f t="shared" si="0"/>
        <v>165</v>
      </c>
      <c r="G11" s="6">
        <f t="shared" si="0"/>
        <v>11.14</v>
      </c>
      <c r="H11" s="6">
        <f t="shared" si="0"/>
        <v>0</v>
      </c>
      <c r="I11" s="6">
        <f t="shared" si="0"/>
        <v>0</v>
      </c>
    </row>
    <row r="12" spans="1:9" x14ac:dyDescent="0.35">
      <c r="I12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AA49E-17C9-43D7-85ED-530A201B599F}">
  <dimension ref="A1:T37"/>
  <sheetViews>
    <sheetView zoomScale="85" zoomScaleNormal="85" workbookViewId="0">
      <pane ySplit="1" topLeftCell="A17" activePane="bottomLeft" state="frozen"/>
      <selection pane="bottomLeft" activeCell="A35" sqref="A35"/>
    </sheetView>
  </sheetViews>
  <sheetFormatPr defaultRowHeight="14.5" x14ac:dyDescent="0.35"/>
  <cols>
    <col min="1" max="1" width="12.36328125" customWidth="1"/>
    <col min="4" max="4" width="15" customWidth="1"/>
    <col min="5" max="5" width="13.81640625" customWidth="1"/>
    <col min="8" max="8" width="10.453125" customWidth="1"/>
    <col min="11" max="11" width="10.1796875" customWidth="1"/>
    <col min="12" max="12" width="9.90625" customWidth="1"/>
    <col min="15" max="15" width="11.81640625" customWidth="1"/>
    <col min="18" max="18" width="11.1796875" customWidth="1"/>
    <col min="19" max="19" width="12.6328125" customWidth="1"/>
  </cols>
  <sheetData>
    <row r="1" spans="1:19" s="1" customFormat="1" x14ac:dyDescent="0.35">
      <c r="A1" s="1" t="s">
        <v>10</v>
      </c>
      <c r="C1" s="1" t="s">
        <v>38</v>
      </c>
      <c r="D1" s="1" t="s">
        <v>12</v>
      </c>
      <c r="F1" s="1" t="s">
        <v>13</v>
      </c>
      <c r="G1" s="1" t="s">
        <v>7</v>
      </c>
      <c r="H1" s="1" t="s">
        <v>14</v>
      </c>
      <c r="I1" s="1" t="s">
        <v>15</v>
      </c>
      <c r="J1" s="1" t="s">
        <v>19</v>
      </c>
      <c r="K1" s="1" t="s">
        <v>48</v>
      </c>
      <c r="L1" s="1" t="s">
        <v>18</v>
      </c>
      <c r="M1" s="1" t="s">
        <v>16</v>
      </c>
      <c r="N1" s="1" t="s">
        <v>42</v>
      </c>
      <c r="O1" s="1" t="s">
        <v>20</v>
      </c>
      <c r="P1" s="1" t="s">
        <v>49</v>
      </c>
      <c r="Q1" s="1" t="s">
        <v>50</v>
      </c>
      <c r="R1" s="1" t="s">
        <v>41</v>
      </c>
      <c r="S1" s="1" t="s">
        <v>51</v>
      </c>
    </row>
    <row r="2" spans="1:19" ht="14" customHeight="1" x14ac:dyDescent="0.35">
      <c r="A2" s="2">
        <v>45040</v>
      </c>
      <c r="C2">
        <v>727</v>
      </c>
      <c r="D2" t="s">
        <v>46</v>
      </c>
      <c r="E2" t="s">
        <v>61</v>
      </c>
      <c r="F2" s="5">
        <v>86.18</v>
      </c>
      <c r="H2" s="5">
        <v>86.18</v>
      </c>
      <c r="I2" s="5"/>
    </row>
    <row r="3" spans="1:19" ht="14" customHeight="1" x14ac:dyDescent="0.35">
      <c r="A3" s="2">
        <v>45040</v>
      </c>
      <c r="C3">
        <v>727</v>
      </c>
      <c r="D3" t="s">
        <v>46</v>
      </c>
      <c r="E3" t="s">
        <v>62</v>
      </c>
      <c r="F3" s="5">
        <v>28.93</v>
      </c>
      <c r="H3" s="5"/>
      <c r="I3" s="5">
        <v>28.93</v>
      </c>
    </row>
    <row r="4" spans="1:19" ht="14" customHeight="1" x14ac:dyDescent="0.35">
      <c r="A4" s="2">
        <v>45040</v>
      </c>
      <c r="C4">
        <v>728</v>
      </c>
      <c r="D4" t="s">
        <v>47</v>
      </c>
      <c r="E4" t="s">
        <v>63</v>
      </c>
      <c r="F4" s="5">
        <v>21.4</v>
      </c>
      <c r="H4" s="5">
        <v>21.4</v>
      </c>
      <c r="I4" s="5"/>
    </row>
    <row r="5" spans="1:19" ht="14" customHeight="1" x14ac:dyDescent="0.35">
      <c r="A5" s="2">
        <v>45040</v>
      </c>
      <c r="C5">
        <v>729</v>
      </c>
      <c r="D5" t="s">
        <v>68</v>
      </c>
      <c r="E5" t="s">
        <v>69</v>
      </c>
      <c r="F5" s="5">
        <v>46</v>
      </c>
      <c r="H5" s="5"/>
      <c r="I5" s="5"/>
      <c r="L5" s="5">
        <v>46</v>
      </c>
    </row>
    <row r="6" spans="1:19" ht="14" customHeight="1" x14ac:dyDescent="0.35">
      <c r="A6" s="2">
        <v>45040</v>
      </c>
      <c r="C6">
        <v>730</v>
      </c>
      <c r="D6" t="s">
        <v>64</v>
      </c>
      <c r="E6" t="s">
        <v>19</v>
      </c>
      <c r="F6" s="5">
        <v>62</v>
      </c>
      <c r="H6" s="5"/>
      <c r="I6" s="5"/>
      <c r="J6" s="5">
        <v>62</v>
      </c>
    </row>
    <row r="7" spans="1:19" ht="14" customHeight="1" x14ac:dyDescent="0.35">
      <c r="A7" s="2">
        <v>45040</v>
      </c>
      <c r="C7">
        <v>731</v>
      </c>
      <c r="D7" t="s">
        <v>52</v>
      </c>
      <c r="E7" t="s">
        <v>70</v>
      </c>
      <c r="F7" s="5">
        <v>12.65</v>
      </c>
      <c r="H7" s="5"/>
      <c r="I7" s="5"/>
      <c r="P7">
        <v>12.65</v>
      </c>
    </row>
    <row r="8" spans="1:19" ht="14" customHeight="1" x14ac:dyDescent="0.35">
      <c r="A8" s="2">
        <v>45040</v>
      </c>
      <c r="C8">
        <v>732</v>
      </c>
      <c r="D8" t="s">
        <v>65</v>
      </c>
      <c r="E8" t="s">
        <v>17</v>
      </c>
      <c r="F8" s="5">
        <v>167.44</v>
      </c>
      <c r="H8" s="5"/>
      <c r="I8" s="5"/>
      <c r="N8">
        <v>167.44</v>
      </c>
    </row>
    <row r="9" spans="1:19" ht="14" customHeight="1" x14ac:dyDescent="0.35">
      <c r="A9" s="2">
        <v>45077</v>
      </c>
      <c r="C9">
        <v>733</v>
      </c>
      <c r="D9" t="s">
        <v>46</v>
      </c>
      <c r="E9" t="s">
        <v>61</v>
      </c>
      <c r="F9" s="5">
        <v>85.98</v>
      </c>
      <c r="H9" s="5">
        <v>85.98</v>
      </c>
      <c r="I9" s="5"/>
    </row>
    <row r="10" spans="1:19" ht="14" customHeight="1" x14ac:dyDescent="0.35">
      <c r="A10" s="2">
        <v>45077</v>
      </c>
      <c r="C10">
        <v>733</v>
      </c>
      <c r="D10" t="s">
        <v>46</v>
      </c>
      <c r="E10" t="s">
        <v>62</v>
      </c>
      <c r="F10" s="5">
        <v>48.66</v>
      </c>
      <c r="H10" s="5"/>
      <c r="I10" s="5">
        <v>48.66</v>
      </c>
      <c r="M10" s="5"/>
    </row>
    <row r="11" spans="1:19" ht="14" customHeight="1" x14ac:dyDescent="0.35">
      <c r="A11" s="2">
        <v>45077</v>
      </c>
      <c r="C11">
        <v>734</v>
      </c>
      <c r="D11" t="s">
        <v>47</v>
      </c>
      <c r="E11" t="s">
        <v>63</v>
      </c>
      <c r="F11" s="5">
        <v>21.6</v>
      </c>
      <c r="H11" s="5">
        <v>21.6</v>
      </c>
      <c r="I11" s="5"/>
    </row>
    <row r="12" spans="1:19" ht="14" customHeight="1" x14ac:dyDescent="0.35">
      <c r="A12" s="2">
        <v>45077</v>
      </c>
      <c r="C12">
        <v>735</v>
      </c>
      <c r="D12" t="s">
        <v>66</v>
      </c>
      <c r="E12" t="s">
        <v>71</v>
      </c>
      <c r="F12" s="5">
        <v>75</v>
      </c>
      <c r="H12" s="5"/>
      <c r="I12" s="5"/>
      <c r="M12" s="5">
        <v>75</v>
      </c>
    </row>
    <row r="13" spans="1:19" ht="14" customHeight="1" x14ac:dyDescent="0.35">
      <c r="A13" s="2">
        <v>45103</v>
      </c>
      <c r="C13">
        <v>736</v>
      </c>
      <c r="D13" t="s">
        <v>46</v>
      </c>
      <c r="E13" t="s">
        <v>61</v>
      </c>
      <c r="F13" s="5">
        <v>86.18</v>
      </c>
      <c r="H13" s="5">
        <v>86.18</v>
      </c>
      <c r="I13" s="5"/>
    </row>
    <row r="14" spans="1:19" ht="14" customHeight="1" x14ac:dyDescent="0.35">
      <c r="A14" s="2">
        <v>45103</v>
      </c>
      <c r="C14">
        <v>736</v>
      </c>
      <c r="D14" t="s">
        <v>46</v>
      </c>
      <c r="E14" t="s">
        <v>62</v>
      </c>
      <c r="F14" s="5">
        <v>28.93</v>
      </c>
      <c r="H14" s="5"/>
      <c r="I14" s="5">
        <v>28.93</v>
      </c>
    </row>
    <row r="15" spans="1:19" ht="14" customHeight="1" x14ac:dyDescent="0.35">
      <c r="A15" s="2">
        <v>45103</v>
      </c>
      <c r="C15">
        <v>737</v>
      </c>
      <c r="D15" t="s">
        <v>47</v>
      </c>
      <c r="E15" t="s">
        <v>63</v>
      </c>
      <c r="F15" s="5">
        <v>21.4</v>
      </c>
      <c r="H15" s="5">
        <v>21.4</v>
      </c>
      <c r="I15" s="5"/>
      <c r="J15" s="5"/>
    </row>
    <row r="16" spans="1:19" ht="14" customHeight="1" x14ac:dyDescent="0.35">
      <c r="A16" s="2">
        <v>45103</v>
      </c>
      <c r="C16">
        <v>738</v>
      </c>
      <c r="D16" t="s">
        <v>64</v>
      </c>
      <c r="E16" t="s">
        <v>19</v>
      </c>
      <c r="F16" s="5">
        <v>63.5</v>
      </c>
      <c r="H16" s="5"/>
      <c r="I16" s="5"/>
      <c r="J16" s="5">
        <v>63.5</v>
      </c>
    </row>
    <row r="17" spans="1:16" ht="14" customHeight="1" x14ac:dyDescent="0.35">
      <c r="A17" s="2">
        <v>45131</v>
      </c>
      <c r="C17">
        <v>739</v>
      </c>
      <c r="D17" t="s">
        <v>46</v>
      </c>
      <c r="E17" t="s">
        <v>61</v>
      </c>
      <c r="F17" s="5">
        <v>85.98</v>
      </c>
      <c r="H17" s="5">
        <v>85.98</v>
      </c>
      <c r="I17" s="5"/>
      <c r="J17" s="5"/>
    </row>
    <row r="18" spans="1:16" ht="14" customHeight="1" x14ac:dyDescent="0.35">
      <c r="A18" s="2">
        <v>45131</v>
      </c>
      <c r="C18">
        <v>739</v>
      </c>
      <c r="D18" t="s">
        <v>46</v>
      </c>
      <c r="E18" t="s">
        <v>62</v>
      </c>
      <c r="F18" s="5">
        <v>34.369999999999997</v>
      </c>
      <c r="H18" s="5"/>
      <c r="I18" s="5">
        <v>34.369999999999997</v>
      </c>
      <c r="J18" s="5"/>
    </row>
    <row r="19" spans="1:16" ht="14" customHeight="1" x14ac:dyDescent="0.35">
      <c r="A19" s="2">
        <v>45131</v>
      </c>
      <c r="C19">
        <v>740</v>
      </c>
      <c r="D19" t="s">
        <v>47</v>
      </c>
      <c r="E19" t="s">
        <v>63</v>
      </c>
      <c r="F19" s="5">
        <v>21.6</v>
      </c>
      <c r="H19" s="5">
        <v>21.6</v>
      </c>
      <c r="I19" s="5"/>
      <c r="J19" s="5"/>
    </row>
    <row r="20" spans="1:16" ht="14" customHeight="1" x14ac:dyDescent="0.35">
      <c r="A20" s="2">
        <v>45131</v>
      </c>
      <c r="C20">
        <v>741</v>
      </c>
      <c r="D20" t="s">
        <v>52</v>
      </c>
      <c r="E20" t="s">
        <v>70</v>
      </c>
      <c r="F20" s="5">
        <v>63.63</v>
      </c>
      <c r="H20" s="5"/>
      <c r="I20" s="5"/>
      <c r="J20" s="5"/>
      <c r="P20">
        <v>63.63</v>
      </c>
    </row>
    <row r="21" spans="1:16" ht="14" customHeight="1" x14ac:dyDescent="0.35">
      <c r="A21" s="2">
        <v>45162</v>
      </c>
      <c r="C21">
        <v>742</v>
      </c>
      <c r="D21" t="s">
        <v>46</v>
      </c>
      <c r="E21" t="s">
        <v>61</v>
      </c>
      <c r="F21" s="5">
        <v>85.98</v>
      </c>
      <c r="H21" s="5">
        <v>85.98</v>
      </c>
      <c r="I21" s="5"/>
    </row>
    <row r="22" spans="1:16" ht="14" customHeight="1" x14ac:dyDescent="0.35">
      <c r="A22" s="2">
        <v>45162</v>
      </c>
      <c r="C22">
        <v>742</v>
      </c>
      <c r="D22" t="s">
        <v>46</v>
      </c>
      <c r="E22" t="s">
        <v>62</v>
      </c>
      <c r="F22" s="5">
        <v>28.93</v>
      </c>
      <c r="H22" s="5"/>
      <c r="I22" s="5">
        <v>28.93</v>
      </c>
    </row>
    <row r="23" spans="1:16" ht="14" customHeight="1" x14ac:dyDescent="0.35">
      <c r="A23" s="2">
        <v>45162</v>
      </c>
      <c r="C23">
        <v>743</v>
      </c>
      <c r="D23" t="s">
        <v>47</v>
      </c>
      <c r="E23" t="s">
        <v>63</v>
      </c>
      <c r="F23" s="5">
        <v>21.6</v>
      </c>
      <c r="H23" s="5">
        <v>21.6</v>
      </c>
      <c r="I23" s="5"/>
    </row>
    <row r="24" spans="1:16" ht="14" customHeight="1" x14ac:dyDescent="0.35">
      <c r="A24" s="2">
        <v>45194</v>
      </c>
      <c r="C24">
        <v>744</v>
      </c>
      <c r="D24" t="s">
        <v>46</v>
      </c>
      <c r="E24" t="s">
        <v>61</v>
      </c>
      <c r="F24" s="5">
        <v>85.98</v>
      </c>
      <c r="H24" s="5">
        <v>85.98</v>
      </c>
      <c r="I24" s="5"/>
    </row>
    <row r="25" spans="1:16" ht="14" customHeight="1" x14ac:dyDescent="0.35">
      <c r="A25" s="2">
        <v>45194</v>
      </c>
      <c r="C25">
        <v>744</v>
      </c>
      <c r="D25" t="s">
        <v>46</v>
      </c>
      <c r="E25" t="s">
        <v>62</v>
      </c>
      <c r="F25" s="5">
        <v>28.93</v>
      </c>
      <c r="H25" s="5"/>
      <c r="I25" s="5">
        <v>28.93</v>
      </c>
    </row>
    <row r="26" spans="1:16" ht="14" customHeight="1" x14ac:dyDescent="0.35">
      <c r="A26" s="2">
        <v>45194</v>
      </c>
      <c r="C26">
        <v>745</v>
      </c>
      <c r="D26" t="s">
        <v>47</v>
      </c>
      <c r="E26" t="s">
        <v>63</v>
      </c>
      <c r="F26" s="5">
        <v>21.6</v>
      </c>
      <c r="H26" s="5">
        <v>21.6</v>
      </c>
      <c r="I26" s="5"/>
      <c r="K26" s="5"/>
    </row>
    <row r="27" spans="1:16" ht="14" customHeight="1" x14ac:dyDescent="0.35">
      <c r="A27" s="2">
        <v>45194</v>
      </c>
      <c r="C27">
        <v>746</v>
      </c>
      <c r="D27" t="s">
        <v>53</v>
      </c>
      <c r="E27" t="s">
        <v>72</v>
      </c>
      <c r="F27" s="5">
        <v>5</v>
      </c>
      <c r="H27" s="5"/>
      <c r="I27" s="5"/>
      <c r="K27" s="5">
        <v>5</v>
      </c>
    </row>
    <row r="28" spans="1:16" ht="14" customHeight="1" x14ac:dyDescent="0.35">
      <c r="A28" s="2">
        <v>45194</v>
      </c>
      <c r="C28">
        <v>746</v>
      </c>
      <c r="D28" t="s">
        <v>53</v>
      </c>
      <c r="E28" t="s">
        <v>72</v>
      </c>
      <c r="F28" s="5">
        <v>35</v>
      </c>
      <c r="H28" s="5"/>
      <c r="I28" s="5"/>
      <c r="K28" s="5">
        <v>35</v>
      </c>
    </row>
    <row r="29" spans="1:16" ht="14" customHeight="1" x14ac:dyDescent="0.35">
      <c r="A29" s="2">
        <v>45194</v>
      </c>
      <c r="C29">
        <v>747</v>
      </c>
      <c r="D29" t="s">
        <v>46</v>
      </c>
      <c r="E29" t="s">
        <v>73</v>
      </c>
      <c r="F29" s="5">
        <v>108</v>
      </c>
      <c r="H29" s="5"/>
      <c r="I29" s="5"/>
      <c r="K29" s="5"/>
      <c r="O29" s="5">
        <v>108</v>
      </c>
    </row>
    <row r="30" spans="1:16" ht="14" customHeight="1" x14ac:dyDescent="0.35">
      <c r="A30" s="2">
        <v>45194</v>
      </c>
      <c r="C30">
        <v>747</v>
      </c>
      <c r="D30" t="s">
        <v>46</v>
      </c>
      <c r="E30" t="s">
        <v>74</v>
      </c>
      <c r="F30" s="5">
        <v>12.46</v>
      </c>
      <c r="H30" s="5"/>
      <c r="I30" s="5"/>
      <c r="K30" s="5"/>
      <c r="O30">
        <v>12.46</v>
      </c>
    </row>
    <row r="31" spans="1:16" ht="14" customHeight="1" x14ac:dyDescent="0.35">
      <c r="A31" s="2"/>
      <c r="F31" s="5"/>
      <c r="H31" s="5"/>
      <c r="I31" s="5"/>
      <c r="K31" s="5"/>
    </row>
    <row r="32" spans="1:16" ht="14" customHeight="1" x14ac:dyDescent="0.35">
      <c r="A32" s="2"/>
      <c r="F32" s="5"/>
      <c r="H32" s="5"/>
      <c r="I32" s="5"/>
      <c r="J32" s="5"/>
      <c r="K32" s="5"/>
    </row>
    <row r="33" spans="1:20" ht="14" customHeight="1" x14ac:dyDescent="0.35">
      <c r="A33" s="2"/>
      <c r="F33" s="5"/>
      <c r="H33" s="5"/>
      <c r="I33" s="5"/>
    </row>
    <row r="34" spans="1:20" ht="14" customHeight="1" x14ac:dyDescent="0.35">
      <c r="A34" s="2"/>
      <c r="F34" s="5"/>
      <c r="H34" s="5"/>
      <c r="I34" s="5"/>
    </row>
    <row r="35" spans="1:20" x14ac:dyDescent="0.35">
      <c r="A35" s="2"/>
      <c r="F35" s="3"/>
      <c r="G35" s="5"/>
      <c r="J35" s="5"/>
    </row>
    <row r="37" spans="1:20" s="1" customFormat="1" x14ac:dyDescent="0.35">
      <c r="A37" s="1" t="s">
        <v>9</v>
      </c>
      <c r="F37" s="6">
        <f t="shared" ref="F37:K37" si="0">SUM(F2:F36)</f>
        <v>1494.91</v>
      </c>
      <c r="G37" s="6">
        <f t="shared" si="0"/>
        <v>0</v>
      </c>
      <c r="H37" s="6">
        <f t="shared" si="0"/>
        <v>645.48000000000013</v>
      </c>
      <c r="I37" s="6">
        <f t="shared" si="0"/>
        <v>198.75000000000003</v>
      </c>
      <c r="J37" s="6">
        <f t="shared" si="0"/>
        <v>125.5</v>
      </c>
      <c r="K37" s="6">
        <f t="shared" si="0"/>
        <v>40</v>
      </c>
      <c r="L37" s="6">
        <f>SUM(L3:L36)</f>
        <v>46</v>
      </c>
      <c r="M37" s="6">
        <f>SUM(M2:M36)</f>
        <v>75</v>
      </c>
      <c r="N37" s="1">
        <f>SUM(N2:N36)</f>
        <v>167.44</v>
      </c>
      <c r="O37" s="6">
        <f t="shared" ref="O37" si="1">SUM(O2:O36)</f>
        <v>120.46000000000001</v>
      </c>
      <c r="P37" s="6">
        <f>SUM(P2:P36)</f>
        <v>76.28</v>
      </c>
      <c r="Q37" s="6">
        <f>SUM(Q2:Q36)</f>
        <v>0</v>
      </c>
      <c r="R37" s="6"/>
      <c r="T37" s="6">
        <f>SUM(G37:S37)</f>
        <v>1494.91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59F3B-E720-4CA7-8D4C-8C10E924F0F3}">
  <dimension ref="A1:K20"/>
  <sheetViews>
    <sheetView tabSelected="1" topLeftCell="A4" workbookViewId="0">
      <selection activeCell="E4" sqref="E4"/>
    </sheetView>
  </sheetViews>
  <sheetFormatPr defaultRowHeight="14.5" x14ac:dyDescent="0.35"/>
  <cols>
    <col min="1" max="1" width="18.36328125" customWidth="1"/>
    <col min="3" max="3" width="10" bestFit="1" customWidth="1"/>
  </cols>
  <sheetData>
    <row r="1" spans="1:11" s="1" customFormat="1" x14ac:dyDescent="0.35">
      <c r="A1" s="1" t="s">
        <v>25</v>
      </c>
    </row>
    <row r="2" spans="1:11" s="1" customFormat="1" x14ac:dyDescent="0.35">
      <c r="A2" s="1" t="s">
        <v>11</v>
      </c>
      <c r="C2" s="1" t="s">
        <v>22</v>
      </c>
      <c r="E2" s="1" t="s">
        <v>23</v>
      </c>
      <c r="G2" s="1" t="s">
        <v>24</v>
      </c>
      <c r="I2" s="1" t="s">
        <v>3</v>
      </c>
      <c r="K2" s="1" t="s">
        <v>4</v>
      </c>
    </row>
    <row r="3" spans="1:11" x14ac:dyDescent="0.35">
      <c r="A3" t="s">
        <v>34</v>
      </c>
      <c r="C3" s="3">
        <v>1291</v>
      </c>
      <c r="E3" s="5">
        <v>645.48</v>
      </c>
      <c r="I3" s="3">
        <f t="shared" ref="I3:I13" si="0">C3-E3+G3</f>
        <v>645.52</v>
      </c>
    </row>
    <row r="4" spans="1:11" x14ac:dyDescent="0.35">
      <c r="A4" t="s">
        <v>35</v>
      </c>
      <c r="C4" s="3">
        <v>359</v>
      </c>
      <c r="E4" s="5">
        <v>198.75</v>
      </c>
      <c r="I4" s="3">
        <f t="shared" si="0"/>
        <v>160.25</v>
      </c>
    </row>
    <row r="5" spans="1:11" x14ac:dyDescent="0.35">
      <c r="A5" t="s">
        <v>19</v>
      </c>
      <c r="C5" s="3">
        <v>255</v>
      </c>
      <c r="E5" s="5">
        <v>125.5</v>
      </c>
      <c r="I5" s="3">
        <f t="shared" si="0"/>
        <v>129.5</v>
      </c>
    </row>
    <row r="6" spans="1:11" x14ac:dyDescent="0.35">
      <c r="A6" t="s">
        <v>53</v>
      </c>
      <c r="C6" s="3">
        <v>40</v>
      </c>
      <c r="E6" s="5">
        <v>40</v>
      </c>
      <c r="I6" s="3">
        <f t="shared" si="0"/>
        <v>0</v>
      </c>
    </row>
    <row r="7" spans="1:11" x14ac:dyDescent="0.35">
      <c r="A7" t="s">
        <v>18</v>
      </c>
      <c r="C7" s="3">
        <v>150</v>
      </c>
      <c r="E7" s="5">
        <v>46</v>
      </c>
      <c r="I7" s="3">
        <f t="shared" si="0"/>
        <v>104</v>
      </c>
    </row>
    <row r="8" spans="1:11" x14ac:dyDescent="0.35">
      <c r="A8" t="s">
        <v>16</v>
      </c>
      <c r="C8" s="3">
        <v>80</v>
      </c>
      <c r="E8" s="5">
        <v>75</v>
      </c>
      <c r="I8" s="3">
        <f t="shared" si="0"/>
        <v>5</v>
      </c>
    </row>
    <row r="9" spans="1:11" x14ac:dyDescent="0.35">
      <c r="A9" t="s">
        <v>17</v>
      </c>
      <c r="C9" s="3">
        <v>180</v>
      </c>
      <c r="E9" s="5">
        <v>167.44</v>
      </c>
      <c r="I9" s="3">
        <f t="shared" si="0"/>
        <v>12.560000000000002</v>
      </c>
    </row>
    <row r="10" spans="1:11" x14ac:dyDescent="0.35">
      <c r="A10" t="s">
        <v>20</v>
      </c>
      <c r="C10" s="3">
        <v>0</v>
      </c>
      <c r="E10" s="5">
        <v>120.46</v>
      </c>
      <c r="I10" s="3">
        <f t="shared" si="0"/>
        <v>-120.46</v>
      </c>
    </row>
    <row r="11" spans="1:11" x14ac:dyDescent="0.35">
      <c r="A11" t="s">
        <v>49</v>
      </c>
      <c r="C11" s="3">
        <v>120</v>
      </c>
      <c r="E11" s="5">
        <v>76.28</v>
      </c>
      <c r="I11" s="3">
        <f t="shared" si="0"/>
        <v>43.72</v>
      </c>
    </row>
    <row r="12" spans="1:11" x14ac:dyDescent="0.35">
      <c r="A12" t="s">
        <v>56</v>
      </c>
      <c r="C12" s="3">
        <v>400</v>
      </c>
      <c r="E12" s="5">
        <v>0</v>
      </c>
      <c r="I12" s="3">
        <f t="shared" si="0"/>
        <v>400</v>
      </c>
    </row>
    <row r="13" spans="1:11" x14ac:dyDescent="0.35">
      <c r="A13" t="s">
        <v>78</v>
      </c>
      <c r="C13" s="3">
        <v>0</v>
      </c>
      <c r="E13" s="3">
        <v>0</v>
      </c>
      <c r="I13" s="3">
        <f t="shared" si="0"/>
        <v>0</v>
      </c>
    </row>
    <row r="15" spans="1:11" x14ac:dyDescent="0.35">
      <c r="A15" t="s">
        <v>40</v>
      </c>
      <c r="C15" s="3">
        <f>SUM(C3:C14)</f>
        <v>2875</v>
      </c>
      <c r="E15" s="3">
        <f>SUM(E3:E14)</f>
        <v>1494.91</v>
      </c>
      <c r="I15" s="3">
        <f>SUM(I3:I14)</f>
        <v>1380.09</v>
      </c>
    </row>
    <row r="17" spans="1:5" x14ac:dyDescent="0.35">
      <c r="A17" t="s">
        <v>39</v>
      </c>
      <c r="C17" s="3">
        <v>2980.07</v>
      </c>
      <c r="E17" s="3">
        <v>0</v>
      </c>
    </row>
    <row r="18" spans="1:5" x14ac:dyDescent="0.35">
      <c r="A18" t="s">
        <v>7</v>
      </c>
      <c r="C18" s="5">
        <v>0</v>
      </c>
      <c r="E18" s="3">
        <v>0</v>
      </c>
    </row>
    <row r="19" spans="1:5" x14ac:dyDescent="0.35">
      <c r="C19" s="3"/>
    </row>
    <row r="20" spans="1:5" s="1" customFormat="1" x14ac:dyDescent="0.35">
      <c r="A20" s="1" t="s">
        <v>9</v>
      </c>
      <c r="C20" s="4">
        <f>SUM(C15:C19)</f>
        <v>5855.07</v>
      </c>
      <c r="E20" s="4">
        <f>SUM(E15:E19)</f>
        <v>1494.91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334B-26D4-4E04-9329-DB1346C41875}">
  <dimension ref="A1:I7"/>
  <sheetViews>
    <sheetView workbookViewId="0">
      <selection activeCell="I7" sqref="I7"/>
    </sheetView>
  </sheetViews>
  <sheetFormatPr defaultRowHeight="14.5" x14ac:dyDescent="0.35"/>
  <cols>
    <col min="1" max="1" width="17.1796875" customWidth="1"/>
    <col min="3" max="3" width="12.26953125" customWidth="1"/>
    <col min="4" max="4" width="13.1796875" customWidth="1"/>
    <col min="6" max="6" width="15.36328125" customWidth="1"/>
    <col min="7" max="7" width="10" bestFit="1" customWidth="1"/>
    <col min="8" max="8" width="8.7265625" customWidth="1"/>
    <col min="9" max="9" width="31.6328125" customWidth="1"/>
  </cols>
  <sheetData>
    <row r="1" spans="1:9" s="1" customFormat="1" x14ac:dyDescent="0.35">
      <c r="A1" s="1" t="s">
        <v>43</v>
      </c>
    </row>
    <row r="2" spans="1:9" s="1" customFormat="1" x14ac:dyDescent="0.35">
      <c r="A2" s="1" t="s">
        <v>11</v>
      </c>
      <c r="C2" s="1" t="s">
        <v>79</v>
      </c>
      <c r="D2" s="1" t="s">
        <v>23</v>
      </c>
      <c r="E2" s="1" t="s">
        <v>0</v>
      </c>
      <c r="F2" s="1" t="s">
        <v>80</v>
      </c>
      <c r="G2" s="1" t="s">
        <v>3</v>
      </c>
      <c r="I2" s="1" t="s">
        <v>4</v>
      </c>
    </row>
    <row r="4" spans="1:9" ht="13" customHeight="1" x14ac:dyDescent="0.35">
      <c r="A4" t="s">
        <v>57</v>
      </c>
      <c r="C4" s="3">
        <v>2500</v>
      </c>
      <c r="D4" s="3">
        <v>0</v>
      </c>
      <c r="G4" s="3">
        <f>C4-D4</f>
        <v>2500</v>
      </c>
    </row>
    <row r="5" spans="1:9" ht="13" customHeight="1" x14ac:dyDescent="0.35">
      <c r="A5" t="s">
        <v>67</v>
      </c>
      <c r="C5" s="3">
        <v>254</v>
      </c>
      <c r="D5" s="3">
        <v>0</v>
      </c>
      <c r="G5" s="3">
        <f>C5-D5</f>
        <v>254</v>
      </c>
    </row>
    <row r="6" spans="1:9" x14ac:dyDescent="0.35">
      <c r="A6" t="s">
        <v>54</v>
      </c>
      <c r="C6" s="5">
        <v>226.07</v>
      </c>
      <c r="D6" s="5">
        <v>0</v>
      </c>
      <c r="E6" s="5">
        <v>165</v>
      </c>
      <c r="F6" s="5">
        <v>116.28</v>
      </c>
      <c r="G6" s="3">
        <f>C6-D6+E6-F6</f>
        <v>274.78999999999996</v>
      </c>
      <c r="I6" t="s">
        <v>81</v>
      </c>
    </row>
    <row r="7" spans="1:9" s="1" customFormat="1" x14ac:dyDescent="0.35">
      <c r="A7" s="1" t="s">
        <v>9</v>
      </c>
      <c r="C7" s="4">
        <f>SUM(C4:C6)</f>
        <v>2980.07</v>
      </c>
      <c r="D7" s="4">
        <f>SUM(D4:D6)</f>
        <v>0</v>
      </c>
      <c r="E7" s="6">
        <f>SUM(E4:E6)</f>
        <v>165</v>
      </c>
      <c r="F7" s="6"/>
      <c r="G7" s="3">
        <f>SUM(G4:G6)</f>
        <v>3028.79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B52E1-6C3B-4763-A96D-0599464377A0}">
  <dimension ref="A1:I8"/>
  <sheetViews>
    <sheetView workbookViewId="0">
      <selection activeCell="E5" sqref="E5"/>
    </sheetView>
  </sheetViews>
  <sheetFormatPr defaultRowHeight="14.5" x14ac:dyDescent="0.35"/>
  <cols>
    <col min="1" max="1" width="30" customWidth="1"/>
    <col min="7" max="7" width="9.6328125" bestFit="1" customWidth="1"/>
  </cols>
  <sheetData>
    <row r="1" spans="1:9" s="1" customFormat="1" x14ac:dyDescent="0.35">
      <c r="A1" s="1" t="s">
        <v>58</v>
      </c>
    </row>
    <row r="2" spans="1:9" s="1" customFormat="1" x14ac:dyDescent="0.35">
      <c r="A2" s="1" t="s">
        <v>0</v>
      </c>
      <c r="C2" s="1" t="s">
        <v>1</v>
      </c>
      <c r="E2" s="1" t="s">
        <v>2</v>
      </c>
      <c r="G2" s="1" t="s">
        <v>3</v>
      </c>
      <c r="I2" s="1" t="s">
        <v>4</v>
      </c>
    </row>
    <row r="3" spans="1:9" x14ac:dyDescent="0.35">
      <c r="A3" t="s">
        <v>5</v>
      </c>
      <c r="C3" s="3">
        <v>2710</v>
      </c>
      <c r="E3" s="3">
        <v>2710</v>
      </c>
      <c r="G3" s="3">
        <f>C3-E3</f>
        <v>0</v>
      </c>
    </row>
    <row r="4" spans="1:9" x14ac:dyDescent="0.35">
      <c r="A4" t="s">
        <v>6</v>
      </c>
      <c r="C4" s="5">
        <v>0</v>
      </c>
      <c r="E4" s="5">
        <v>11.14</v>
      </c>
      <c r="G4" s="3">
        <f t="shared" ref="G4:G6" si="0">C4-E4</f>
        <v>-11.14</v>
      </c>
    </row>
    <row r="5" spans="1:9" x14ac:dyDescent="0.35">
      <c r="A5" t="s">
        <v>54</v>
      </c>
      <c r="C5" s="5">
        <v>165</v>
      </c>
      <c r="E5" s="5">
        <v>165</v>
      </c>
      <c r="G5" s="3">
        <f t="shared" si="0"/>
        <v>0</v>
      </c>
    </row>
    <row r="6" spans="1:9" x14ac:dyDescent="0.35">
      <c r="C6" s="5">
        <v>0</v>
      </c>
      <c r="E6" s="3"/>
      <c r="G6" s="3">
        <f t="shared" si="0"/>
        <v>0</v>
      </c>
    </row>
    <row r="7" spans="1:9" x14ac:dyDescent="0.35">
      <c r="G7" s="3"/>
    </row>
    <row r="8" spans="1:9" s="1" customFormat="1" x14ac:dyDescent="0.35">
      <c r="A8" s="1" t="s">
        <v>9</v>
      </c>
      <c r="C8" s="4">
        <f>SUM(C3:C7)</f>
        <v>2875</v>
      </c>
      <c r="E8" s="4">
        <f>SUM(E3:E7)</f>
        <v>2886.14</v>
      </c>
      <c r="G8" s="3">
        <f>SUM(G3:G7)</f>
        <v>-11.14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53E8-C8D8-49E0-B95D-91E70FD35469}">
  <dimension ref="A1:L17"/>
  <sheetViews>
    <sheetView workbookViewId="0">
      <selection activeCell="L13" sqref="L13"/>
    </sheetView>
  </sheetViews>
  <sheetFormatPr defaultRowHeight="14.5" x14ac:dyDescent="0.35"/>
  <cols>
    <col min="4" max="4" width="10" bestFit="1" customWidth="1"/>
    <col min="8" max="8" width="9.6328125" customWidth="1"/>
    <col min="11" max="11" width="10" bestFit="1" customWidth="1"/>
  </cols>
  <sheetData>
    <row r="1" spans="1:12" s="1" customFormat="1" x14ac:dyDescent="0.35">
      <c r="A1" s="1" t="s">
        <v>26</v>
      </c>
    </row>
    <row r="2" spans="1:12" s="1" customFormat="1" x14ac:dyDescent="0.35">
      <c r="A2" s="1" t="s">
        <v>27</v>
      </c>
      <c r="H2" s="1" t="s">
        <v>28</v>
      </c>
    </row>
    <row r="3" spans="1:12" x14ac:dyDescent="0.35">
      <c r="A3" t="s">
        <v>29</v>
      </c>
      <c r="D3" s="3">
        <v>4619.21</v>
      </c>
      <c r="H3" t="s">
        <v>59</v>
      </c>
      <c r="K3" s="3">
        <v>3845.3</v>
      </c>
    </row>
    <row r="4" spans="1:12" x14ac:dyDescent="0.35">
      <c r="A4" t="s">
        <v>30</v>
      </c>
      <c r="D4" s="3">
        <v>2886.14</v>
      </c>
      <c r="H4" t="s">
        <v>60</v>
      </c>
      <c r="K4" s="3">
        <v>2347.1999999999998</v>
      </c>
    </row>
    <row r="5" spans="1:12" x14ac:dyDescent="0.35">
      <c r="A5" t="s">
        <v>31</v>
      </c>
      <c r="D5" s="3">
        <v>1494.91</v>
      </c>
      <c r="K5" s="3"/>
    </row>
    <row r="6" spans="1:12" x14ac:dyDescent="0.35">
      <c r="H6" t="s">
        <v>40</v>
      </c>
      <c r="K6" s="3">
        <f>K3+K4</f>
        <v>6192.5</v>
      </c>
    </row>
    <row r="8" spans="1:12" x14ac:dyDescent="0.35">
      <c r="H8" t="s">
        <v>32</v>
      </c>
      <c r="K8" s="3">
        <v>108</v>
      </c>
      <c r="L8" t="s">
        <v>75</v>
      </c>
    </row>
    <row r="9" spans="1:12" x14ac:dyDescent="0.35">
      <c r="K9" s="3">
        <v>12.46</v>
      </c>
      <c r="L9" t="s">
        <v>75</v>
      </c>
    </row>
    <row r="10" spans="1:12" x14ac:dyDescent="0.35">
      <c r="K10" s="3">
        <v>21.6</v>
      </c>
      <c r="L10" t="s">
        <v>76</v>
      </c>
    </row>
    <row r="11" spans="1:12" x14ac:dyDescent="0.35">
      <c r="K11" s="3">
        <v>5</v>
      </c>
      <c r="L11" t="s">
        <v>77</v>
      </c>
    </row>
    <row r="12" spans="1:12" x14ac:dyDescent="0.35">
      <c r="K12" s="3">
        <v>35</v>
      </c>
      <c r="L12" t="s">
        <v>77</v>
      </c>
    </row>
    <row r="13" spans="1:12" x14ac:dyDescent="0.35">
      <c r="K13" s="3"/>
    </row>
    <row r="14" spans="1:12" x14ac:dyDescent="0.35">
      <c r="K14" s="3"/>
    </row>
    <row r="15" spans="1:12" x14ac:dyDescent="0.35">
      <c r="H15" t="s">
        <v>33</v>
      </c>
    </row>
    <row r="17" spans="1:11" s="1" customFormat="1" x14ac:dyDescent="0.35">
      <c r="A17" s="1" t="s">
        <v>37</v>
      </c>
      <c r="D17" s="4">
        <f>D3+D4-D5</f>
        <v>6010.4400000000005</v>
      </c>
      <c r="K17" s="4">
        <f>K6-K8-K9-K10-K11-K12</f>
        <v>6010.44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Income</vt:lpstr>
      <vt:lpstr>Expenditure</vt:lpstr>
      <vt:lpstr>Budget - regular</vt:lpstr>
      <vt:lpstr>Budget - Projects</vt:lpstr>
      <vt:lpstr>Budget - income</vt:lpstr>
      <vt:lpstr>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Karen Barker</cp:lastModifiedBy>
  <dcterms:created xsi:type="dcterms:W3CDTF">2020-05-31T13:08:22Z</dcterms:created>
  <dcterms:modified xsi:type="dcterms:W3CDTF">2023-10-31T09:48:30Z</dcterms:modified>
</cp:coreProperties>
</file>